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Лист1!$A$23:$N$23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25" i="1"/>
  <c r="M8" l="1"/>
  <c r="M9"/>
  <c r="M10"/>
  <c r="M11"/>
  <c r="M12"/>
  <c r="M13"/>
  <c r="M14"/>
  <c r="M15"/>
  <c r="M16"/>
  <c r="M7"/>
  <c r="M17" s="1"/>
  <c r="B13" l="1"/>
  <c r="B12"/>
  <c r="B11"/>
  <c r="B8"/>
  <c r="L17"/>
  <c r="M18" s="1"/>
  <c r="B16"/>
  <c r="B15"/>
  <c r="B14"/>
  <c r="B10"/>
  <c r="B9"/>
  <c r="B7"/>
  <c r="B5" i="2"/>
  <c r="D26" i="1"/>
</calcChain>
</file>

<file path=xl/sharedStrings.xml><?xml version="1.0" encoding="utf-8"?>
<sst xmlns="http://schemas.openxmlformats.org/spreadsheetml/2006/main" count="89" uniqueCount="70">
  <si>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</si>
  <si>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</si>
  <si>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</si>
  <si>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</si>
  <si>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</si>
  <si>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</si>
  <si>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</si>
  <si>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</si>
  <si>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</si>
  <si>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</si>
  <si>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</si>
  <si>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</si>
  <si>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</si>
  <si>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</si>
  <si>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</si>
  <si>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</si>
  <si>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</si>
  <si>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</si>
  <si>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</si>
  <si>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</si>
  <si>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</si>
  <si>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</si>
  <si>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</si>
  <si>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</si>
  <si>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</si>
  <si>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</si>
  <si>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</si>
  <si>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г. Уфа</t>
  </si>
  <si>
    <t>Поставка антенн для ТВ передатчиков</t>
  </si>
  <si>
    <t>Токтаев В.И., тел. , эл.почта:</t>
  </si>
  <si>
    <t/>
  </si>
  <si>
    <t>Токтаев  В.И  тел 8/347/221-12-01</t>
  </si>
  <si>
    <t>30.04.2014</t>
  </si>
  <si>
    <t>Гулиев Тимур Абрекович</t>
  </si>
  <si>
    <t>(347)251-71-23</t>
  </si>
  <si>
    <t>Отдел радио и телевидения (ОРиТ)</t>
  </si>
  <si>
    <t>Приложение 1.1</t>
  </si>
  <si>
    <t>АНТЕННА "ТУРНИКЕТ-2Г" 10Й, 2-Й ТВК 0,5 КВТ</t>
  </si>
  <si>
    <t>шт</t>
  </si>
  <si>
    <t>АНТЕННА ПЕРЕДАЮЩАЯ ТЕЛЕВИЗИОННАЯ, АПГК.2 "ЗИГЗАГ" 7Й,10Й ТВК О,5 КВТ</t>
  </si>
  <si>
    <t>ТРАНСФОРМАТОР СОПРОТИВЛЕНИЯ 50-75 ОМ</t>
  </si>
  <si>
    <t>ФИДЕР 7/8 50 ОМ, 150 М., ОКОНЦОВАННЫЙ</t>
  </si>
  <si>
    <t>ФИДЕР 7/8 50 ОМ, 140 М., ОКОНЦОВАННЫЙ</t>
  </si>
  <si>
    <t>ФИДЕР 7/8 50 ОМ, 100 М., ОКОНЦОВАННЫЙ</t>
  </si>
  <si>
    <t>Антенна "Зигзаг-1" горизонтальной поляризации,  рабочая полоса 174-230 МГц, входное сопротивление 50 Ом, разъем -  розетка 7/16, входная мощность до 0,5 кВт</t>
  </si>
  <si>
    <t>Антенна "Турникет-2" горизонтальной поляризации, 2 ТВК, рабочая полоса 58-66 МГц, входное сопротивление 50 Ом, разъем -  розетка 7/16, входная мощность до 1 кВт</t>
  </si>
  <si>
    <t>Антенна "Турникет-2" горизонтальной поляризации, 1 ТВК, рабочая полоса 48,5-56,5 МГц, входное сопротивление 50 Ом, разъем -  розетка 7/16, входная мощность до 1 кВт</t>
  </si>
  <si>
    <t>Два отрезка фидера RF - 7/8 длиной по 140 метров оконцованных вилками 7/16. Заземляющее устройство УЗ-7/8 для фидера 7/8  - 2 шт. Крепежное устройство для двух фидеров 7/8 тип КУ-5-7/8-2   - 120 шт.</t>
  </si>
  <si>
    <t>Трансформатор сопротивления 75-50 Ом, на 7 ТВК, , входной разъем  розетка СР-75, выходной розетка 7/16.</t>
  </si>
  <si>
    <t xml:space="preserve">Трансформатор сопротивления 75-50 Ом, на 2 ТВК,  входной разъем  розетка СР-75, выходной розетка 7/16.
 </t>
  </si>
  <si>
    <t>Трансформатор сопротивления 75-50 Ом, на 1 ТВК, мощность до 1 кВт, входной разъем  розетка СР-75, выходной розетка 7/16.</t>
  </si>
  <si>
    <t>Трансформатор сопротивления 75-50 Ом, на 10 ТВК, мощность до 1 кВт, входной разъем  розетка СР-75, выходной розетка 7/16.</t>
  </si>
  <si>
    <t xml:space="preserve"> Фидер RF - 7/8 длиной  100 метров оконцованный вилками 7/16. Заземляющее устройство УЗ-7/8 для фидера 7/8  - 1 шт. Крепежное устройство для  фидера 7/8 тип КУ-4  - 80 шт.</t>
  </si>
  <si>
    <t xml:space="preserve"> Фидер RF - 7/8 длиной  150 метров оконцованный вилками 7/16. Заземляющее устройство УЗ-7/8 для фидера 7/8  - 1 шт. Крепежное устройство для  фидера 7/8 тип КУ-4   - 240 шт.</t>
  </si>
  <si>
    <t>Предельная сумма лота составляет:        601 564,00 руб. с НДС.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</si>
  <si>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</si>
  <si>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</si>
  <si>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</si>
  <si>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</si>
  <si>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Приложение 1</t>
  </si>
  <si>
    <t>Республика Башкортостан,  г. Уфа, ул. Каспийская,14</t>
  </si>
  <si>
    <t>Республика Башкортостан,  г. Уфа, ул. Каспийская,15</t>
  </si>
  <si>
    <t>Республика Башкортостан,  г. Уфа, ул. Каспийская,16</t>
  </si>
  <si>
    <t>Республика Башкортостан,  г. Уфа, ул. Каспийская,17</t>
  </si>
  <si>
    <t>Республика Башкортостан,  г. Уфа, ул. Каспийская,18</t>
  </si>
  <si>
    <t>Республика Башкортостан,  г. Уфа, ул. Каспийская,19</t>
  </si>
  <si>
    <t>Республика Башкортостан,  г. Уфа, ул. Каспийская,20</t>
  </si>
  <si>
    <t>Республика Башкортостан,  г. Уфа, ул. Каспийская,21</t>
  </si>
  <si>
    <t>Республика Башкортостан,  г. Уфа, ул. Каспийская,22</t>
  </si>
  <si>
    <t>2 кв. - 1 май 2014г., 3 кв. -1 август 2014г., 4 кв. - 1 ноябрь 2014г.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</si>
</sst>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/>
    <xf numFmtId="49" fontId="0" fillId="2" borderId="1" xfId="0" applyNumberFormat="1" applyFill="1" applyBorder="1" applyAlignment="1">
      <alignment wrapText="1"/>
    </xf>
    <xf numFmtId="0" fontId="0" fillId="0" borderId="0" xfId="0"/>
    <xf numFmtId="4" fontId="0" fillId="0" borderId="5" xfId="0" applyNumberFormat="1" applyBorder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31"/>
  <sheetViews>
    <sheetView tabSelected="1" topLeftCell="A4" workbookViewId="0">
      <selection activeCell="D23" sqref="D23:N23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>
      <c r="N1" s="20" t="s">
        <v>59</v>
      </c>
    </row>
    <row r="2" spans="1:29">
      <c r="B2" s="35" t="s">
        <v>10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29">
      <c r="B3" t="s">
        <v>23</v>
      </c>
      <c r="C3" s="24" t="s">
        <v>28</v>
      </c>
      <c r="D3" s="23"/>
      <c r="F3" s="23"/>
      <c r="N3" s="20"/>
      <c r="O3" s="3"/>
    </row>
    <row r="4" spans="1:29" s="12" customFormat="1">
      <c r="B4" s="36" t="s">
        <v>0</v>
      </c>
      <c r="C4" s="36" t="s">
        <v>12</v>
      </c>
      <c r="D4" s="36" t="s">
        <v>1</v>
      </c>
      <c r="E4" s="36" t="s">
        <v>11</v>
      </c>
      <c r="F4" s="38" t="s">
        <v>13</v>
      </c>
      <c r="G4" s="38"/>
      <c r="H4" s="38"/>
      <c r="I4" s="38"/>
      <c r="J4" s="38"/>
      <c r="K4" s="41" t="s">
        <v>19</v>
      </c>
      <c r="L4" s="39" t="s">
        <v>20</v>
      </c>
      <c r="M4" s="37" t="s">
        <v>22</v>
      </c>
      <c r="N4" s="36" t="s">
        <v>2</v>
      </c>
      <c r="O4" s="13"/>
    </row>
    <row r="5" spans="1:29" s="14" customFormat="1" ht="64.5" customHeight="1">
      <c r="B5" s="36"/>
      <c r="C5" s="36"/>
      <c r="D5" s="36"/>
      <c r="E5" s="36"/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42"/>
      <c r="L5" s="40"/>
      <c r="M5" s="37"/>
      <c r="N5" s="36"/>
    </row>
    <row r="6" spans="1:29" s="12" customFormat="1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93" customHeight="1">
      <c r="A7" s="11"/>
      <c r="B7" s="6">
        <f t="shared" ref="B7:B16" si="0">ROW()-6</f>
        <v>1</v>
      </c>
      <c r="C7" s="1" t="s">
        <v>37</v>
      </c>
      <c r="D7" s="1" t="s">
        <v>45</v>
      </c>
      <c r="E7" s="4" t="s">
        <v>38</v>
      </c>
      <c r="F7" s="54">
        <v>0</v>
      </c>
      <c r="G7" s="54">
        <v>1</v>
      </c>
      <c r="H7" s="54">
        <v>0</v>
      </c>
      <c r="I7" s="54">
        <v>0</v>
      </c>
      <c r="J7" s="54">
        <v>1</v>
      </c>
      <c r="K7" s="5">
        <v>100000</v>
      </c>
      <c r="L7" s="5">
        <v>100000</v>
      </c>
      <c r="M7" s="5">
        <f>L7*1.18</f>
        <v>118000</v>
      </c>
      <c r="N7" s="1" t="s">
        <v>60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s="30" customFormat="1" ht="106.5" customHeight="1">
      <c r="B8" s="6">
        <f t="shared" si="0"/>
        <v>2</v>
      </c>
      <c r="C8" s="1" t="s">
        <v>37</v>
      </c>
      <c r="D8" s="1" t="s">
        <v>46</v>
      </c>
      <c r="E8" s="4" t="s">
        <v>38</v>
      </c>
      <c r="F8" s="54">
        <v>0</v>
      </c>
      <c r="G8" s="54">
        <v>1</v>
      </c>
      <c r="H8" s="54">
        <v>0</v>
      </c>
      <c r="I8" s="54">
        <v>0</v>
      </c>
      <c r="J8" s="54">
        <v>1</v>
      </c>
      <c r="K8" s="5">
        <v>100000</v>
      </c>
      <c r="L8" s="5">
        <v>100000</v>
      </c>
      <c r="M8" s="5">
        <f t="shared" ref="M8:M16" si="1">L8*1.18</f>
        <v>118000</v>
      </c>
      <c r="N8" s="1" t="s">
        <v>60</v>
      </c>
    </row>
    <row r="9" spans="1:29" ht="92.25" customHeight="1">
      <c r="A9" s="11"/>
      <c r="B9" s="6">
        <f t="shared" si="0"/>
        <v>3</v>
      </c>
      <c r="C9" s="1" t="s">
        <v>39</v>
      </c>
      <c r="D9" s="31" t="s">
        <v>44</v>
      </c>
      <c r="E9" s="4" t="s">
        <v>38</v>
      </c>
      <c r="F9" s="54">
        <v>0</v>
      </c>
      <c r="G9" s="54">
        <v>2</v>
      </c>
      <c r="H9" s="54">
        <v>0</v>
      </c>
      <c r="I9" s="54">
        <v>0</v>
      </c>
      <c r="J9" s="54">
        <v>2</v>
      </c>
      <c r="K9" s="5">
        <v>48000</v>
      </c>
      <c r="L9" s="5">
        <v>96000</v>
      </c>
      <c r="M9" s="5">
        <f t="shared" si="1"/>
        <v>113280</v>
      </c>
      <c r="N9" s="1" t="s">
        <v>61</v>
      </c>
      <c r="O9" s="11"/>
      <c r="P9" s="11"/>
      <c r="Q9" s="11"/>
      <c r="R9" s="11"/>
      <c r="S9" s="11"/>
      <c r="T9" s="11"/>
      <c r="U9" s="11"/>
      <c r="V9" s="11"/>
      <c r="W9" s="11"/>
      <c r="X9" s="11"/>
      <c r="AC9" s="11"/>
    </row>
    <row r="10" spans="1:29" s="11" customFormat="1" ht="78.75" customHeight="1">
      <c r="B10" s="6">
        <f t="shared" si="0"/>
        <v>4</v>
      </c>
      <c r="C10" s="1" t="s">
        <v>40</v>
      </c>
      <c r="D10" s="1" t="s">
        <v>48</v>
      </c>
      <c r="E10" s="4" t="s">
        <v>38</v>
      </c>
      <c r="F10" s="54">
        <v>0</v>
      </c>
      <c r="G10" s="54">
        <v>1</v>
      </c>
      <c r="H10" s="54">
        <v>0</v>
      </c>
      <c r="I10" s="54">
        <v>0</v>
      </c>
      <c r="J10" s="54">
        <v>1</v>
      </c>
      <c r="K10" s="5">
        <v>3200</v>
      </c>
      <c r="L10" s="5">
        <v>3200</v>
      </c>
      <c r="M10" s="5">
        <f t="shared" si="1"/>
        <v>3776</v>
      </c>
      <c r="N10" s="1" t="s">
        <v>62</v>
      </c>
    </row>
    <row r="11" spans="1:29" s="32" customFormat="1" ht="65.25" customHeight="1">
      <c r="B11" s="6">
        <f t="shared" si="0"/>
        <v>5</v>
      </c>
      <c r="C11" s="1" t="s">
        <v>40</v>
      </c>
      <c r="D11" s="1" t="s">
        <v>49</v>
      </c>
      <c r="E11" s="4" t="s">
        <v>38</v>
      </c>
      <c r="F11" s="54">
        <v>0</v>
      </c>
      <c r="G11" s="54">
        <v>1</v>
      </c>
      <c r="H11" s="54">
        <v>0</v>
      </c>
      <c r="I11" s="54">
        <v>0</v>
      </c>
      <c r="J11" s="54">
        <v>1</v>
      </c>
      <c r="K11" s="5">
        <v>3200</v>
      </c>
      <c r="L11" s="5">
        <v>3200</v>
      </c>
      <c r="M11" s="5">
        <f t="shared" si="1"/>
        <v>3776</v>
      </c>
      <c r="N11" s="1" t="s">
        <v>63</v>
      </c>
    </row>
    <row r="12" spans="1:29" s="32" customFormat="1" ht="82.5" customHeight="1">
      <c r="B12" s="6">
        <f t="shared" si="0"/>
        <v>6</v>
      </c>
      <c r="C12" s="1" t="s">
        <v>40</v>
      </c>
      <c r="D12" s="1" t="s">
        <v>50</v>
      </c>
      <c r="E12" s="4" t="s">
        <v>38</v>
      </c>
      <c r="F12" s="54">
        <v>0</v>
      </c>
      <c r="G12" s="54">
        <v>4</v>
      </c>
      <c r="H12" s="54">
        <v>0</v>
      </c>
      <c r="I12" s="54">
        <v>0</v>
      </c>
      <c r="J12" s="54">
        <v>1</v>
      </c>
      <c r="K12" s="5">
        <v>3200</v>
      </c>
      <c r="L12" s="5">
        <v>3200</v>
      </c>
      <c r="M12" s="5">
        <f t="shared" si="1"/>
        <v>3776</v>
      </c>
      <c r="N12" s="1" t="s">
        <v>64</v>
      </c>
    </row>
    <row r="13" spans="1:29" s="32" customFormat="1" ht="82.5" customHeight="1">
      <c r="B13" s="6">
        <f t="shared" si="0"/>
        <v>7</v>
      </c>
      <c r="C13" s="1" t="s">
        <v>40</v>
      </c>
      <c r="D13" s="1" t="s">
        <v>51</v>
      </c>
      <c r="E13" s="4" t="s">
        <v>38</v>
      </c>
      <c r="F13" s="54">
        <v>0</v>
      </c>
      <c r="G13" s="54">
        <v>4</v>
      </c>
      <c r="H13" s="54">
        <v>0</v>
      </c>
      <c r="I13" s="54">
        <v>0</v>
      </c>
      <c r="J13" s="54">
        <v>1</v>
      </c>
      <c r="K13" s="5">
        <v>3200</v>
      </c>
      <c r="L13" s="5">
        <v>3200</v>
      </c>
      <c r="M13" s="5">
        <f t="shared" si="1"/>
        <v>3776</v>
      </c>
      <c r="N13" s="1" t="s">
        <v>65</v>
      </c>
    </row>
    <row r="14" spans="1:29" s="11" customFormat="1" ht="111" customHeight="1">
      <c r="A14" s="32"/>
      <c r="B14" s="6">
        <f t="shared" si="0"/>
        <v>8</v>
      </c>
      <c r="C14" s="1" t="s">
        <v>41</v>
      </c>
      <c r="D14" s="1" t="s">
        <v>53</v>
      </c>
      <c r="E14" s="4" t="s">
        <v>38</v>
      </c>
      <c r="F14" s="54">
        <v>0</v>
      </c>
      <c r="G14" s="54">
        <v>1</v>
      </c>
      <c r="H14" s="54">
        <v>0</v>
      </c>
      <c r="I14" s="54">
        <v>0</v>
      </c>
      <c r="J14" s="54">
        <v>1</v>
      </c>
      <c r="K14" s="5">
        <v>57000</v>
      </c>
      <c r="L14" s="5">
        <v>57000</v>
      </c>
      <c r="M14" s="5">
        <f t="shared" si="1"/>
        <v>67260</v>
      </c>
      <c r="N14" s="1" t="s">
        <v>66</v>
      </c>
    </row>
    <row r="15" spans="1:29" ht="122.25" customHeight="1">
      <c r="A15" s="32"/>
      <c r="B15" s="6">
        <f t="shared" si="0"/>
        <v>9</v>
      </c>
      <c r="C15" s="1" t="s">
        <v>42</v>
      </c>
      <c r="D15" s="1" t="s">
        <v>47</v>
      </c>
      <c r="E15" s="4" t="s">
        <v>38</v>
      </c>
      <c r="F15" s="54">
        <v>0</v>
      </c>
      <c r="G15" s="54">
        <v>2</v>
      </c>
      <c r="H15" s="54">
        <v>0</v>
      </c>
      <c r="I15" s="54">
        <v>0</v>
      </c>
      <c r="J15" s="54">
        <v>2</v>
      </c>
      <c r="K15" s="5">
        <v>53000</v>
      </c>
      <c r="L15" s="5">
        <v>106000</v>
      </c>
      <c r="M15" s="5">
        <f t="shared" si="1"/>
        <v>125080</v>
      </c>
      <c r="N15" s="1" t="s">
        <v>67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AC15" s="11"/>
    </row>
    <row r="16" spans="1:29" ht="108.75" customHeight="1">
      <c r="A16" s="11"/>
      <c r="B16" s="6">
        <f t="shared" si="0"/>
        <v>10</v>
      </c>
      <c r="C16" s="1" t="s">
        <v>43</v>
      </c>
      <c r="D16" s="1" t="s">
        <v>52</v>
      </c>
      <c r="E16" s="4" t="s">
        <v>38</v>
      </c>
      <c r="F16" s="54">
        <v>0</v>
      </c>
      <c r="G16" s="54">
        <v>1</v>
      </c>
      <c r="H16" s="54">
        <v>0</v>
      </c>
      <c r="I16" s="54">
        <v>0</v>
      </c>
      <c r="J16" s="54">
        <v>1</v>
      </c>
      <c r="K16" s="5">
        <v>38000</v>
      </c>
      <c r="L16" s="5">
        <v>38000</v>
      </c>
      <c r="M16" s="5">
        <f t="shared" si="1"/>
        <v>44840</v>
      </c>
      <c r="N16" s="1" t="s">
        <v>68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AC16" s="11"/>
    </row>
    <row r="17" spans="1:29">
      <c r="A17" s="11"/>
      <c r="B17" s="17"/>
      <c r="C17" s="18"/>
      <c r="D17" s="18"/>
      <c r="E17" s="19"/>
      <c r="F17" s="19"/>
      <c r="G17" s="19"/>
      <c r="H17" s="19"/>
      <c r="I17" s="19"/>
      <c r="J17" s="19"/>
      <c r="K17" s="21"/>
      <c r="L17" s="22">
        <f>SUM($L$7:$L$16)</f>
        <v>509800</v>
      </c>
      <c r="M17" s="22">
        <f>SUM(M7:M16)</f>
        <v>601564</v>
      </c>
      <c r="N17" s="1"/>
      <c r="O17" s="11"/>
      <c r="P17" s="11"/>
      <c r="Q17" s="11"/>
      <c r="R17" s="11"/>
      <c r="S17" s="11"/>
      <c r="T17" s="11"/>
      <c r="U17" s="11"/>
      <c r="V17" s="11"/>
      <c r="W17" s="11"/>
      <c r="X17" s="11"/>
      <c r="AC17" s="11"/>
    </row>
    <row r="18" spans="1:29">
      <c r="A18" s="11"/>
      <c r="B18" s="16"/>
      <c r="C18" s="2"/>
      <c r="D18" s="2"/>
      <c r="E18" s="16"/>
      <c r="F18" s="16"/>
      <c r="G18" s="16"/>
      <c r="H18" s="16"/>
      <c r="I18" s="16"/>
      <c r="J18" s="16"/>
      <c r="K18" s="16"/>
      <c r="L18" s="16" t="s">
        <v>21</v>
      </c>
      <c r="M18" s="33">
        <f>M17-L17</f>
        <v>91764</v>
      </c>
      <c r="N18" s="1"/>
      <c r="O18" s="11"/>
      <c r="P18" s="11"/>
      <c r="Q18" s="11"/>
      <c r="R18" s="11"/>
      <c r="S18" s="11"/>
      <c r="T18" s="11"/>
      <c r="U18" s="11"/>
      <c r="V18" s="11"/>
      <c r="W18" s="11"/>
      <c r="X18" s="11"/>
      <c r="AC18" s="11"/>
    </row>
    <row r="19" spans="1:29">
      <c r="A19" s="11"/>
      <c r="B19" s="47" t="s">
        <v>54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11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s="11" customFormat="1">
      <c r="A20"/>
      <c r="B20" s="47" t="s">
        <v>3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/>
      <c r="P20"/>
      <c r="Q20"/>
      <c r="R20"/>
      <c r="S20"/>
      <c r="T20"/>
      <c r="U20"/>
      <c r="V20"/>
      <c r="W20"/>
      <c r="X20"/>
      <c r="AC20"/>
    </row>
    <row r="21" spans="1:29" s="11" customFormat="1">
      <c r="A21"/>
      <c r="B21" s="45" t="s">
        <v>4</v>
      </c>
      <c r="C21" s="45"/>
      <c r="D21" s="47" t="s">
        <v>69</v>
      </c>
      <c r="E21" s="47"/>
      <c r="F21" s="47"/>
      <c r="G21" s="47"/>
      <c r="H21" s="47"/>
      <c r="I21" s="47"/>
      <c r="J21" s="47"/>
      <c r="K21" s="47"/>
      <c r="L21" s="47"/>
      <c r="M21" s="47"/>
      <c r="N21" s="47"/>
      <c r="O21"/>
      <c r="P21"/>
      <c r="Q21"/>
      <c r="R21"/>
      <c r="S21"/>
      <c r="T21"/>
      <c r="U21"/>
      <c r="V21"/>
      <c r="W21"/>
      <c r="X21"/>
      <c r="AC21"/>
    </row>
    <row r="22" spans="1:29" ht="32.1" customHeight="1">
      <c r="B22" s="45" t="s">
        <v>5</v>
      </c>
      <c r="C22" s="45"/>
      <c r="D22" s="46" t="s">
        <v>9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2"/>
      <c r="P22" s="2"/>
      <c r="Q22" s="2"/>
      <c r="R22" s="2"/>
      <c r="S22" s="2"/>
      <c r="T22" s="2"/>
    </row>
    <row r="23" spans="1:29" ht="62.25" customHeight="1">
      <c r="A23" s="11"/>
      <c r="B23" s="45" t="s">
        <v>6</v>
      </c>
      <c r="C23" s="45"/>
      <c r="D23" s="48" t="s">
        <v>55</v>
      </c>
      <c r="E23" s="49"/>
      <c r="F23" s="49"/>
      <c r="G23" s="49"/>
      <c r="H23" s="49"/>
      <c r="I23" s="49"/>
      <c r="J23" s="49"/>
      <c r="K23" s="49"/>
      <c r="L23" s="49"/>
      <c r="M23" s="49"/>
      <c r="N23" s="50"/>
      <c r="V23" s="11"/>
      <c r="W23" s="11"/>
      <c r="X23" s="11"/>
      <c r="Z23"/>
      <c r="AA23"/>
      <c r="AB23"/>
    </row>
    <row r="24" spans="1:29">
      <c r="A24" s="11"/>
      <c r="B24" s="43" t="s">
        <v>24</v>
      </c>
      <c r="C24" s="44"/>
      <c r="D24" s="25" t="s">
        <v>56</v>
      </c>
      <c r="E24" s="26"/>
      <c r="F24" s="26"/>
      <c r="G24" s="26"/>
      <c r="H24" s="26"/>
      <c r="I24" s="26"/>
      <c r="J24" s="26"/>
      <c r="K24" s="26"/>
      <c r="L24" s="26"/>
      <c r="M24" s="26"/>
      <c r="N24" s="27"/>
      <c r="O24" s="11"/>
      <c r="P24" s="11"/>
      <c r="Q24" s="11"/>
      <c r="R24" s="11"/>
      <c r="S24" s="11"/>
      <c r="T24" s="11"/>
      <c r="U24" s="11"/>
      <c r="V24" s="11"/>
      <c r="W24" s="11"/>
      <c r="X24" s="11"/>
      <c r="AC24" s="11"/>
    </row>
    <row r="25" spans="1:29">
      <c r="B25" s="45" t="s">
        <v>7</v>
      </c>
      <c r="C25" s="45"/>
      <c r="D25" s="47" t="str">
        <f>Query2_KURATOR</f>
        <v>Токтаев В.И., тел. , эл.почта:</v>
      </c>
      <c r="E25" s="47"/>
      <c r="F25" s="47"/>
      <c r="G25" s="47"/>
      <c r="H25" s="47"/>
      <c r="I25" s="47"/>
      <c r="J25" s="47"/>
      <c r="K25" s="47"/>
      <c r="L25" s="47"/>
      <c r="M25" s="47"/>
      <c r="N25" s="47"/>
      <c r="P25" s="11"/>
      <c r="Q25" s="11"/>
      <c r="R25" s="11"/>
      <c r="S25" s="11"/>
      <c r="T25" s="11"/>
      <c r="U25" s="11"/>
      <c r="V25" s="11"/>
      <c r="W25" s="11"/>
      <c r="X25" s="11"/>
      <c r="AC25" s="11"/>
    </row>
    <row r="26" spans="1:29">
      <c r="B26" s="45" t="s">
        <v>8</v>
      </c>
      <c r="C26" s="45"/>
      <c r="D26" s="47" t="str">
        <f>Query2_NPO</f>
        <v>Токтаев  В.И  тел 8/347/221-12-01</v>
      </c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29" s="34" customFormat="1" ht="41.25" customHeight="1">
      <c r="B27" s="51" t="s">
        <v>57</v>
      </c>
      <c r="C27" s="52"/>
      <c r="D27" s="51" t="s">
        <v>58</v>
      </c>
      <c r="E27" s="53"/>
      <c r="F27" s="53"/>
      <c r="G27" s="53"/>
      <c r="H27" s="53"/>
      <c r="I27" s="53"/>
      <c r="J27" s="53"/>
      <c r="K27" s="53"/>
      <c r="L27" s="53"/>
      <c r="M27" s="53"/>
      <c r="N27" s="52"/>
    </row>
    <row r="29" spans="1:29">
      <c r="C29" s="3"/>
    </row>
    <row r="30" spans="1:29">
      <c r="C30" s="3"/>
    </row>
    <row r="31" spans="1:29">
      <c r="C31" s="3"/>
    </row>
  </sheetData>
  <mergeCells count="25">
    <mergeCell ref="B27:C27"/>
    <mergeCell ref="B26:C26"/>
    <mergeCell ref="D25:N25"/>
    <mergeCell ref="D26:N26"/>
    <mergeCell ref="B25:C25"/>
    <mergeCell ref="D27:N27"/>
    <mergeCell ref="B24:C24"/>
    <mergeCell ref="B22:C22"/>
    <mergeCell ref="D22:N22"/>
    <mergeCell ref="B19:N19"/>
    <mergeCell ref="B21:C21"/>
    <mergeCell ref="B20:N20"/>
    <mergeCell ref="D21:N21"/>
    <mergeCell ref="B23:C23"/>
    <mergeCell ref="D23:N23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28" t="s">
        <v>25</v>
      </c>
      <c r="B5" t="e">
        <f>XLR_ERRNAME</f>
        <v>#NAME?</v>
      </c>
    </row>
    <row r="6" spans="1:19">
      <c r="A6" t="s">
        <v>26</v>
      </c>
      <c r="B6">
        <v>171</v>
      </c>
      <c r="C6" s="29" t="s">
        <v>27</v>
      </c>
      <c r="D6">
        <v>1320</v>
      </c>
      <c r="E6" s="29" t="s">
        <v>28</v>
      </c>
      <c r="F6" s="29" t="s">
        <v>29</v>
      </c>
      <c r="G6" s="29" t="s">
        <v>30</v>
      </c>
      <c r="H6" s="29" t="s">
        <v>30</v>
      </c>
      <c r="I6" s="29" t="s">
        <v>31</v>
      </c>
      <c r="J6" s="29" t="s">
        <v>28</v>
      </c>
      <c r="K6" s="29" t="s">
        <v>32</v>
      </c>
      <c r="L6" s="29" t="s">
        <v>33</v>
      </c>
      <c r="M6" s="29" t="s">
        <v>34</v>
      </c>
      <c r="N6" s="29" t="s">
        <v>30</v>
      </c>
      <c r="O6">
        <v>2959</v>
      </c>
      <c r="P6" s="29" t="s">
        <v>35</v>
      </c>
      <c r="Q6">
        <v>0</v>
      </c>
      <c r="R6" s="29" t="s">
        <v>30</v>
      </c>
      <c r="S6" s="29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2014-02-14T06:23:18Z</cp:lastPrinted>
  <dcterms:created xsi:type="dcterms:W3CDTF">2013-12-19T08:11:42Z</dcterms:created>
  <dcterms:modified xsi:type="dcterms:W3CDTF">2014-02-21T08:58:51Z</dcterms:modified>
</cp:coreProperties>
</file>